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20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13'!$A$1:$I$69</definedName>
    <definedName name="_xlnm.Print_Area" localSheetId="20">'приложение 14'!$A:$J</definedName>
  </definedNames>
  <calcPr calcId="125725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47" i="38"/>
  <c r="I48"/>
  <c r="J16" i="41"/>
  <c r="J22"/>
  <c r="J21"/>
  <c r="J20"/>
  <c r="J19"/>
  <c r="J18"/>
  <c r="J17"/>
  <c r="J15"/>
  <c r="I22"/>
  <c r="I21"/>
  <c r="I20"/>
  <c r="I19"/>
  <c r="I18"/>
  <c r="I17"/>
  <c r="I16"/>
  <c r="I15"/>
  <c r="I18" i="38"/>
  <c r="I24"/>
  <c r="I23"/>
  <c r="I22"/>
  <c r="I21"/>
  <c r="I20"/>
  <c r="I19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72" s="1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F44" i="13"/>
  <c r="H36" i="24"/>
  <c r="F66"/>
  <c r="F84" i="23"/>
  <c r="F72" i="17"/>
  <c r="F82" i="24"/>
  <c r="F76"/>
  <c r="F60"/>
  <c r="F58"/>
  <c r="F40"/>
  <c r="F20"/>
  <c r="F14"/>
  <c r="F12"/>
  <c r="F85"/>
  <c r="F39"/>
  <c r="F87"/>
  <c r="F14" i="27"/>
  <c r="F36" i="12"/>
  <c r="F71" i="19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F44" i="16" l="1"/>
  <c r="G44" i="24"/>
  <c r="F44" s="1"/>
  <c r="G71" i="12"/>
  <c r="F83" i="24"/>
  <c r="F81"/>
  <c r="F79"/>
  <c r="F77"/>
  <c r="F75"/>
  <c r="F67"/>
  <c r="F65"/>
  <c r="F63"/>
  <c r="F61"/>
  <c r="F59"/>
  <c r="F57"/>
  <c r="F53"/>
  <c r="F51"/>
  <c r="F49"/>
  <c r="F47"/>
  <c r="F45"/>
  <c r="F43"/>
  <c r="F37"/>
  <c r="F35"/>
  <c r="F33"/>
  <c r="F31"/>
  <c r="F29"/>
  <c r="F27"/>
  <c r="F25"/>
  <c r="F19"/>
  <c r="F17"/>
  <c r="F15"/>
  <c r="F13"/>
  <c r="F73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69" s="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<sst xmlns="http://schemas.openxmlformats.org/spreadsheetml/2006/main" count="7407" uniqueCount="402">
  <si>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</si>
  <si>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</si>
  <si>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</si>
  <si>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</si>
  <si>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</si>
  <si>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</si>
  <si>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</si>
  <si>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</si>
  <si>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</si>
  <si>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</si>
  <si>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</si>
  <si>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</si>
  <si>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</si>
  <si>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</si>
  <si>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</si>
  <si>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</si>
  <si>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</si>
  <si>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</si>
  <si>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</si>
  <si>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</si>
  <si>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</si>
  <si>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</si>
  <si>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</si>
  <si>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</si>
  <si>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</si>
  <si>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</si>
  <si>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</si>
  <si>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</si>
  <si>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</si>
  <si>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</si>
  <si>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</si>
  <si>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</si>
  <si>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</si>
  <si>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</si>
  <si>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</si>
  <si>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</si>
  <si>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</si>
  <si>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</si>
  <si>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</si>
  <si>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</si>
  <si>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</si>
  <si>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</si>
  <si>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</si>
  <si>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</si>
  <si>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</si>
  <si>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</si>
  <si>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</si>
  <si>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</si>
  <si>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</si>
  <si>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</si>
  <si>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</si>
  <si>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</si>
  <si>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</si>
  <si>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</si>
  <si>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</si>
  <si>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</si>
  <si>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</si>
  <si>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</si>
  <si>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</si>
  <si>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</si>
  <si>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</si>
  <si>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</si>
  <si>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</si>
  <si>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</si>
  <si>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</si>
  <si>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</si>
  <si>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</si>
  <si>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</si>
  <si>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</si>
  <si>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</si>
  <si>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</si>
  <si>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</si>
  <si>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</si>
  <si>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</si>
  <si>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</si>
  <si>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</si>
  <si>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</si>
  <si>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</si>
  <si>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</si>
  <si>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</si>
  <si>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</si>
  <si>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</si>
  <si>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</si>
  <si>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</si>
  <si>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</si>
  <si>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</si>
  <si>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</si>
  <si>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</si>
  <si>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</si>
  <si>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</si>
  <si>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</si>
  <si>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</si>
  <si>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</si>
  <si>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</si>
  <si>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</si>
  <si>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</si>
  <si>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</si>
  <si>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</si>
  <si>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</si>
  <si>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</si>
  <si>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</si>
  <si>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</si>
  <si>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</si>
  <si>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</si>
  <si>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</si>
  <si>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</si>
  <si>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</si>
  <si>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</si>
  <si>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</si>
  <si>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</si>
  <si>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</si>
  <si>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</si>
  <si>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</si>
  <si>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</si>
  <si>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</si>
  <si>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</si>
  <si>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</si>
  <si>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</si>
  <si>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</si>
  <si>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</si>
  <si>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</si>
  <si>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</si>
  <si>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</si>
  <si>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</si>
  <si>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</si>
  <si>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</si>
  <si>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</si>
  <si>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</si>
  <si>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</si>
  <si>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</si>
  <si>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</si>
  <si>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</si>
  <si>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</si>
  <si>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</si>
  <si>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</si>
  <si>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</si>
  <si>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</si>
  <si>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</si>
  <si>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</si>
  <si>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</si>
  <si>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</si>
  <si>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</si>
  <si>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</si>
  <si>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</si>
  <si>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</si>
  <si>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</si>
  <si>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</si>
  <si>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</si>
  <si>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</si>
  <si>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</si>
  <si>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</si>
  <si>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</si>
  <si>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</si>
  <si>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</si>
  <si>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</si>
  <si>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</si>
  <si>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</si>
  <si>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</si>
  <si>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</si>
  <si>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</si>
  <si>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</si>
  <si>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</si>
  <si>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</si>
  <si>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</si>
  <si>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</si>
  <si>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</si>
  <si>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</si>
  <si>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</si>
  <si>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</si>
  <si>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</si>
  <si>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</si>
  <si>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</si>
  <si>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</si>
  <si>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</si>
  <si>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</si>
  <si>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</si>
  <si>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</si>
  <si>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</si>
  <si>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</si>
  <si>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</si>
  <si>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</si>
  <si>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</si>
  <si>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</si>
  <si>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</si>
  <si>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</si>
  <si>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</si>
  <si>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</si>
  <si>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</si>
  <si>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</si>
  <si>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</si>
  <si>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</si>
  <si>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</si>
  <si>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</si>
  <si>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</si>
  <si>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</si>
  <si>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</si>
  <si>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</si>
  <si>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</si>
  <si>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</si>
  <si>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</si>
  <si>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</si>
  <si>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</si>
  <si>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</si>
  <si>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</si>
  <si>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</si>
  <si>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</si>
  <si>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</si>
  <si>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</si>
  <si>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</si>
  <si>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</si>
  <si>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</si>
  <si>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</si>
  <si>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</si>
  <si>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</si>
  <si>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</si>
  <si>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</si>
  <si>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</si>
  <si>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</si>
  <si>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</si>
  <si>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</si>
  <si>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</si>
  <si>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</si>
  <si>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</si>
  <si>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</si>
  <si>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</si>
  <si>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</si>
  <si>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</si>
  <si>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</si>
  <si>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</si>
  <si>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</si>
  <si>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</si>
  <si>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</si>
  <si>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</si>
  <si>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</si>
  <si>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</si>
  <si>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</si>
  <si>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</si>
  <si>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</si>
  <si>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</si>
  <si>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</si>
  <si>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</si>
  <si>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</si>
  <si>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</si>
  <si>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</si>
  <si>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</si>
  <si>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</si>
  <si>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</si>
  <si>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</si>
  <si>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</si>
  <si>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</si>
  <si>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</si>
  <si>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</si>
  <si>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</si>
  <si>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</si>
  <si>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</si>
  <si>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</si>
  <si>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</si>
  <si>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</si>
  <si>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</si>
  <si>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</si>
  <si>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</si>
  <si>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</si>
  <si>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</si>
  <si>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</si>
  <si>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</si>
  <si>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</si>
  <si>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</si>
  <si>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</si>
  <si>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</si>
  <si>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</si>
  <si>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</si>
  <si>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</si>
  <si>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</si>
  <si>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</si>
  <si>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</si>
  <si>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</si>
  <si>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</si>
  <si>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</si>
  <si>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</si>
  <si>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</si>
  <si>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</si>
  <si>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</si>
  <si>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</si>
  <si>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</si>
  <si>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</si>
  <si>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</si>
  <si>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</si>
  <si>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</si>
  <si>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</si>
  <si>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</si>
  <si>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</si>
  <si>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</si>
  <si>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</si>
  <si>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</si>
  <si>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</si>
  <si>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</si>
  <si>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</si>
  <si>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</si>
  <si>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</si>
  <si>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</si>
  <si>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</si>
  <si>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</si>
  <si>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</si>
  <si>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</si>
  <si>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</si>
  <si>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</si>
  <si>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</si>
  <si>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</si>
  <si>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</si>
  <si>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</si>
  <si>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</si>
  <si>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</si>
  <si>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</si>
  <si>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</si>
  <si>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</si>
  <si>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</si>
  <si>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</si>
  <si>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</si>
  <si>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</si>
  <si>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</si>
  <si>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</si>
  <si>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</si>
  <si>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</si>
  <si>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</si>
  <si>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</si>
  <si>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</si>
  <si>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</si>
  <si>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</si>
  <si>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</si>
  <si>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</si>
  <si>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</si>
  <si>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</si>
  <si>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</si>
  <si>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</si>
  <si>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</si>
  <si>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</si>
  <si>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</si>
  <si>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</si>
  <si>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</si>
  <si>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</si>
  <si>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</si>
  <si>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</si>
  <si>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</si>
  <si>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</si>
  <si>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</si>
  <si>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</si>
  <si>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</si>
  <si>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</si>
  <si>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</si>
  <si>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</si>
  <si>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</si>
  <si>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</si>
  <si>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</si>
  <si>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</si>
  <si>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</si>
  <si>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</si>
  <si>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</si>
  <si>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</si>
  <si>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</si>
  <si>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</si>
  <si>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</si>
  <si>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</si>
  <si>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</si>
  <si>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</si>
  <si>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</si>
  <si>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</si>
  <si>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</si>
  <si>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</si>
  <si>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</si>
  <si>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</si>
  <si>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</si>
  <si>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</si>
  <si>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</si>
  <si>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</si>
  <si>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</si>
  <si>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</si>
  <si>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</si>
  <si>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</si>
  <si>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</si>
  <si>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</si>
  <si>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</si>
  <si>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</si>
  <si>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</si>
  <si>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</si>
  <si>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</si>
  <si>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</si>
  <si>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</si>
  <si>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</si>
  <si>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</si>
  <si>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</si>
  <si>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</si>
  <si>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</si>
  <si>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</si>
  <si>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</si>
  <si>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>Распределение межбюджетных трансфертов бюджетам поселений на 2026 год</t>
  </si>
  <si>
    <t>Сумма 2026 год</t>
  </si>
  <si>
    <t xml:space="preserve"> 2028 год</t>
  </si>
  <si>
    <t>Распределение межбюджетных трансфертов бюджетам поселений
на плановый период 2027 и 2028 годов «О внесении изменений в Решение Совета Пудожского муниципального района " О бюджете Пудожского муниципального район на 2026  год и на плановый период 2027 и 2028 годов" от 23.12.2025г. № 67</t>
  </si>
  <si>
    <t>Приложение 13 к Решению Совета Пудожского муниципального района  «О бюджете Пудожского муниципального района на 2026  год и на плановый период 2027 и 2028 годов" от 23.12.2025г. № 67</t>
  </si>
  <si>
    <t>Приложение 14 к Решению Совета Пудожского муниципального района  «О бюджете Пудожского муниципального района на 2026  год и на плановый период 2027 и 2028 годов" от 23.12.2025г. № 67</t>
  </si>
  <si>
    <t>Приложение 12 к  Решению Совета Пудожского муниципального района 
    «О внесении изменений в Решение Совета Пудожского муниципального района " О бюджете Пудожского муниципального район на 2026  год и на плановый период 2027 и 2028 годов" от 23.12.2025г. № 67" от 27.02.2026г №</t>
  </si>
  <si>
    <t>Приложение 12 к  Решению Совета Пудожского муниципального района 
    "О внесении изменений в Решение Совета Пудожского муниципального района  "О бюджете Пудожского муниципального района на плановый период 2027 и 2028 годов" от 23.12.2025г. № 67" от 27.02.2026г №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</si>
</sst>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0" xfId="0" applyFont="1" applyAlignment="1">
      <alignment wrapText="1"/>
    </xf>
    <xf numFmtId="0" fontId="29" fillId="0" borderId="0" xfId="0" applyFont="1" applyFill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center" wrapText="1"/>
    </xf>
    <xf numFmtId="0" fontId="29" fillId="0" borderId="0" xfId="0" applyFont="1" applyAlignment="1">
      <alignment horizontal="righ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9" fillId="0" borderId="0" xfId="0" applyFont="1" applyAlignment="1">
      <alignment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1" t="s">
        <v>258</v>
      </c>
      <c r="B5" s="101"/>
      <c r="C5" s="101"/>
      <c r="D5" s="101"/>
      <c r="E5" s="101"/>
      <c r="F5" s="101"/>
      <c r="G5" s="101"/>
      <c r="H5" s="10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1"/>
      <c r="B5" s="101"/>
      <c r="C5" s="101"/>
      <c r="D5" s="101"/>
      <c r="E5" s="101"/>
      <c r="F5" s="101"/>
      <c r="G5" s="101"/>
      <c r="H5" s="10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2" t="s">
        <v>246</v>
      </c>
      <c r="B5" s="103"/>
      <c r="C5" s="103"/>
      <c r="D5" s="103"/>
      <c r="E5" s="103"/>
      <c r="F5" s="103"/>
      <c r="G5" s="103"/>
      <c r="H5" s="103"/>
    </row>
    <row r="6" spans="1:8">
      <c r="A6" s="103"/>
      <c r="B6" s="103"/>
      <c r="C6" s="103"/>
      <c r="D6" s="103"/>
      <c r="E6" s="103"/>
      <c r="F6" s="103"/>
      <c r="G6" s="103"/>
      <c r="H6" s="103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89"/>
      <c r="I8" s="90"/>
    </row>
    <row r="9" spans="1:9" s="32" customFormat="1" ht="12.75" customHeight="1">
      <c r="A9" s="96"/>
      <c r="B9" s="94"/>
      <c r="C9" s="94"/>
      <c r="D9" s="94"/>
      <c r="E9" s="94"/>
      <c r="F9" s="104" t="s">
        <v>23</v>
      </c>
      <c r="G9" s="105" t="s">
        <v>192</v>
      </c>
      <c r="H9" s="60" t="s">
        <v>212</v>
      </c>
      <c r="I9" s="106" t="s">
        <v>32</v>
      </c>
    </row>
    <row r="10" spans="1:9" ht="85.5">
      <c r="A10" s="96"/>
      <c r="B10" s="94"/>
      <c r="C10" s="94"/>
      <c r="D10" s="94"/>
      <c r="E10" s="94"/>
      <c r="F10" s="104"/>
      <c r="G10" s="105"/>
      <c r="H10" s="59" t="s">
        <v>301</v>
      </c>
      <c r="I10" s="107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0" t="s">
        <v>292</v>
      </c>
      <c r="B5" s="100"/>
      <c r="C5" s="100"/>
      <c r="D5" s="100"/>
      <c r="E5" s="100"/>
      <c r="F5" s="100"/>
      <c r="G5" s="100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opLeftCell="A4" workbookViewId="0">
      <selection activeCell="K9" sqref="K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21"/>
      <c r="C1" s="121"/>
      <c r="D1" s="121"/>
      <c r="E1" s="121"/>
      <c r="F1" s="121"/>
      <c r="G1" s="121"/>
      <c r="H1" s="121"/>
      <c r="I1" s="121"/>
      <c r="Q1" s="73"/>
    </row>
    <row r="2" spans="1:17" ht="21.75" hidden="1" customHeight="1">
      <c r="B2" s="121"/>
      <c r="C2" s="121"/>
      <c r="D2" s="121"/>
      <c r="E2" s="121"/>
      <c r="F2" s="121"/>
      <c r="G2" s="121"/>
      <c r="H2" s="121"/>
      <c r="I2" s="121"/>
      <c r="K2" s="74"/>
      <c r="L2" s="74"/>
      <c r="M2" s="74"/>
      <c r="N2" s="74"/>
      <c r="O2" s="74"/>
      <c r="P2" s="74"/>
      <c r="Q2" s="73"/>
    </row>
    <row r="3" spans="1:17" ht="18" hidden="1" customHeight="1">
      <c r="B3" s="121"/>
      <c r="C3" s="121"/>
      <c r="D3" s="121"/>
      <c r="E3" s="121"/>
      <c r="F3" s="121"/>
      <c r="G3" s="121"/>
      <c r="H3" s="121"/>
      <c r="I3" s="121"/>
      <c r="Q3" s="75"/>
    </row>
    <row r="4" spans="1:17" ht="12" customHeight="1">
      <c r="A4" s="87"/>
      <c r="B4" s="87"/>
      <c r="C4" s="87"/>
      <c r="D4" s="123" t="s">
        <v>400</v>
      </c>
      <c r="E4" s="124"/>
      <c r="F4" s="124"/>
      <c r="G4" s="124"/>
      <c r="H4" s="124"/>
      <c r="I4" s="124"/>
      <c r="Q4" s="75"/>
    </row>
    <row r="5" spans="1:17" ht="15.75" hidden="1" customHeight="1">
      <c r="A5" s="87"/>
      <c r="B5" s="87"/>
      <c r="C5" s="87"/>
      <c r="D5" s="124"/>
      <c r="E5" s="124"/>
      <c r="F5" s="124"/>
      <c r="G5" s="124"/>
      <c r="H5" s="124"/>
      <c r="I5" s="124"/>
      <c r="Q5" s="75"/>
    </row>
    <row r="6" spans="1:17" ht="17.25" customHeight="1">
      <c r="A6" s="87"/>
      <c r="B6" s="87"/>
      <c r="C6" s="87"/>
      <c r="D6" s="124"/>
      <c r="E6" s="124"/>
      <c r="F6" s="124"/>
      <c r="G6" s="124"/>
      <c r="H6" s="124"/>
      <c r="I6" s="124"/>
      <c r="Q6" s="75"/>
    </row>
    <row r="7" spans="1:17" ht="57.75" customHeight="1">
      <c r="A7" s="87"/>
      <c r="B7" s="87"/>
      <c r="C7" s="87"/>
      <c r="D7" s="124"/>
      <c r="E7" s="124"/>
      <c r="F7" s="124"/>
      <c r="G7" s="124"/>
      <c r="H7" s="124"/>
      <c r="I7" s="124"/>
      <c r="Q7" s="75"/>
    </row>
    <row r="8" spans="1:17" ht="29.25" customHeight="1">
      <c r="A8" s="123" t="s">
        <v>398</v>
      </c>
      <c r="B8" s="124"/>
      <c r="C8" s="124"/>
      <c r="D8" s="124"/>
      <c r="E8" s="124"/>
      <c r="F8" s="124"/>
      <c r="G8" s="124"/>
      <c r="H8" s="124"/>
      <c r="I8" s="124"/>
      <c r="J8" s="77"/>
      <c r="N8" s="112"/>
      <c r="O8" s="112"/>
      <c r="P8" s="112"/>
      <c r="Q8" s="112"/>
    </row>
    <row r="9" spans="1:17" ht="15.75">
      <c r="A9" s="76"/>
      <c r="B9" s="76"/>
      <c r="C9" s="76"/>
      <c r="D9" s="78"/>
      <c r="E9" s="78"/>
      <c r="F9" s="78"/>
      <c r="G9" s="78"/>
      <c r="H9" s="78"/>
      <c r="I9" s="78"/>
      <c r="J9" s="77"/>
      <c r="N9" s="75"/>
      <c r="O9" s="75"/>
      <c r="P9" s="75"/>
      <c r="Q9" s="75"/>
    </row>
    <row r="10" spans="1:17" s="79" customFormat="1" ht="21.75" customHeight="1">
      <c r="A10" s="125" t="s">
        <v>394</v>
      </c>
      <c r="B10" s="125"/>
      <c r="C10" s="125"/>
      <c r="D10" s="125"/>
      <c r="E10" s="125"/>
      <c r="F10" s="125"/>
      <c r="G10" s="125"/>
      <c r="H10" s="125"/>
      <c r="I10" s="125"/>
    </row>
    <row r="11" spans="1:17" ht="23.25" customHeight="1">
      <c r="A11" s="78"/>
      <c r="B11" s="80"/>
      <c r="C11" s="80"/>
      <c r="D11" s="80"/>
      <c r="E11" s="80"/>
      <c r="F11" s="80"/>
      <c r="G11" s="80"/>
      <c r="H11" s="80"/>
      <c r="I11" s="76" t="s">
        <v>360</v>
      </c>
    </row>
    <row r="12" spans="1:17" s="71" customFormat="1" ht="24.95" customHeight="1">
      <c r="A12" s="126" t="s">
        <v>328</v>
      </c>
      <c r="B12" s="126" t="s">
        <v>307</v>
      </c>
      <c r="C12" s="126"/>
      <c r="D12" s="126"/>
      <c r="E12" s="126"/>
      <c r="F12" s="126"/>
      <c r="G12" s="126"/>
      <c r="H12" s="126"/>
      <c r="I12" s="126" t="s">
        <v>395</v>
      </c>
    </row>
    <row r="13" spans="1:17" s="71" customFormat="1" ht="6" hidden="1" customHeight="1">
      <c r="A13" s="126"/>
      <c r="B13" s="126"/>
      <c r="C13" s="126"/>
      <c r="D13" s="126"/>
      <c r="E13" s="126"/>
      <c r="F13" s="126"/>
      <c r="G13" s="126"/>
      <c r="H13" s="126"/>
      <c r="I13" s="126"/>
    </row>
    <row r="14" spans="1:17" s="81" customFormat="1" ht="12.75">
      <c r="A14" s="67">
        <v>1</v>
      </c>
      <c r="B14" s="122">
        <v>2</v>
      </c>
      <c r="C14" s="122"/>
      <c r="D14" s="122"/>
      <c r="E14" s="122"/>
      <c r="F14" s="122"/>
      <c r="G14" s="122"/>
      <c r="H14" s="122"/>
      <c r="I14" s="85">
        <v>3</v>
      </c>
    </row>
    <row r="15" spans="1:17" ht="32.25" customHeight="1">
      <c r="A15" s="67" t="s">
        <v>308</v>
      </c>
      <c r="B15" s="116" t="s">
        <v>389</v>
      </c>
      <c r="C15" s="117"/>
      <c r="D15" s="117"/>
      <c r="E15" s="117"/>
      <c r="F15" s="117"/>
      <c r="G15" s="117"/>
      <c r="H15" s="118"/>
      <c r="I15" s="65">
        <f>SUM(I17:I24)</f>
        <v>21529000</v>
      </c>
    </row>
    <row r="16" spans="1:17" ht="15.75">
      <c r="A16" s="67"/>
      <c r="B16" s="111" t="s">
        <v>263</v>
      </c>
      <c r="C16" s="111"/>
      <c r="D16" s="111"/>
      <c r="E16" s="111"/>
      <c r="F16" s="111"/>
      <c r="G16" s="111"/>
      <c r="H16" s="111"/>
      <c r="I16" s="65"/>
    </row>
    <row r="17" spans="1:9" ht="17.100000000000001" customHeight="1">
      <c r="A17" s="68" t="s">
        <v>309</v>
      </c>
      <c r="B17" s="111" t="s">
        <v>361</v>
      </c>
      <c r="C17" s="111"/>
      <c r="D17" s="111"/>
      <c r="E17" s="111"/>
      <c r="F17" s="111"/>
      <c r="G17" s="111"/>
      <c r="H17" s="111"/>
      <c r="I17" s="66">
        <v>4321712.33</v>
      </c>
    </row>
    <row r="18" spans="1:9" ht="17.100000000000001" customHeight="1">
      <c r="A18" s="68" t="s">
        <v>310</v>
      </c>
      <c r="B18" s="111" t="s">
        <v>362</v>
      </c>
      <c r="C18" s="111"/>
      <c r="D18" s="111"/>
      <c r="E18" s="111"/>
      <c r="F18" s="111"/>
      <c r="G18" s="111"/>
      <c r="H18" s="111"/>
      <c r="I18" s="66">
        <f>908786.79+3966907.97</f>
        <v>4875694.76</v>
      </c>
    </row>
    <row r="19" spans="1:9" ht="17.100000000000001" customHeight="1">
      <c r="A19" s="68" t="s">
        <v>311</v>
      </c>
      <c r="B19" s="111" t="s">
        <v>363</v>
      </c>
      <c r="C19" s="111"/>
      <c r="D19" s="111"/>
      <c r="E19" s="111"/>
      <c r="F19" s="111"/>
      <c r="G19" s="111"/>
      <c r="H19" s="111"/>
      <c r="I19" s="66">
        <f>149253.3+651499.48</f>
        <v>800752.78</v>
      </c>
    </row>
    <row r="20" spans="1:9" ht="17.100000000000001" customHeight="1">
      <c r="A20" s="68" t="s">
        <v>312</v>
      </c>
      <c r="B20" s="111" t="s">
        <v>364</v>
      </c>
      <c r="C20" s="111"/>
      <c r="D20" s="111"/>
      <c r="E20" s="111"/>
      <c r="F20" s="111"/>
      <c r="G20" s="111"/>
      <c r="H20" s="111"/>
      <c r="I20" s="66">
        <f>444443.17+1940020.68</f>
        <v>2384463.85</v>
      </c>
    </row>
    <row r="21" spans="1:9" ht="17.100000000000001" customHeight="1">
      <c r="A21" s="68" t="s">
        <v>313</v>
      </c>
      <c r="B21" s="111" t="s">
        <v>365</v>
      </c>
      <c r="C21" s="111"/>
      <c r="D21" s="111"/>
      <c r="E21" s="111"/>
      <c r="F21" s="111"/>
      <c r="G21" s="111"/>
      <c r="H21" s="111"/>
      <c r="I21" s="66">
        <f>681590.09+2975180.97</f>
        <v>3656771.06</v>
      </c>
    </row>
    <row r="22" spans="1:9" ht="17.100000000000001" customHeight="1">
      <c r="A22" s="68" t="s">
        <v>314</v>
      </c>
      <c r="B22" s="111" t="s">
        <v>366</v>
      </c>
      <c r="C22" s="111"/>
      <c r="D22" s="111"/>
      <c r="E22" s="111"/>
      <c r="F22" s="111"/>
      <c r="G22" s="111"/>
      <c r="H22" s="111"/>
      <c r="I22" s="66">
        <f>284686.86+1242674.94</f>
        <v>1527361.7999999998</v>
      </c>
    </row>
    <row r="23" spans="1:9" ht="17.100000000000001" customHeight="1">
      <c r="A23" s="68" t="s">
        <v>315</v>
      </c>
      <c r="B23" s="111" t="s">
        <v>367</v>
      </c>
      <c r="C23" s="111"/>
      <c r="D23" s="111"/>
      <c r="E23" s="111"/>
      <c r="F23" s="111"/>
      <c r="G23" s="111"/>
      <c r="H23" s="111"/>
      <c r="I23" s="66">
        <f>358760.72+1566011.72</f>
        <v>1924772.44</v>
      </c>
    </row>
    <row r="24" spans="1:9" ht="17.100000000000001" customHeight="1">
      <c r="A24" s="68" t="s">
        <v>369</v>
      </c>
      <c r="B24" s="108" t="s">
        <v>368</v>
      </c>
      <c r="C24" s="109"/>
      <c r="D24" s="109"/>
      <c r="E24" s="109"/>
      <c r="F24" s="109"/>
      <c r="G24" s="109"/>
      <c r="H24" s="70"/>
      <c r="I24" s="66">
        <f>379766.74+1657704.24</f>
        <v>2037470.98</v>
      </c>
    </row>
    <row r="25" spans="1:9" ht="69.75" customHeight="1">
      <c r="A25" s="67" t="s">
        <v>332</v>
      </c>
      <c r="B25" s="116" t="s">
        <v>370</v>
      </c>
      <c r="C25" s="117"/>
      <c r="D25" s="117"/>
      <c r="E25" s="117"/>
      <c r="F25" s="117"/>
      <c r="G25" s="117"/>
      <c r="H25" s="118"/>
      <c r="I25" s="65">
        <f>SUM(I27:I33)</f>
        <v>2653000</v>
      </c>
    </row>
    <row r="26" spans="1:9" ht="12.75" customHeight="1">
      <c r="A26" s="67"/>
      <c r="B26" s="111" t="s">
        <v>263</v>
      </c>
      <c r="C26" s="111"/>
      <c r="D26" s="111"/>
      <c r="E26" s="111"/>
      <c r="F26" s="111"/>
      <c r="G26" s="111"/>
      <c r="H26" s="111"/>
      <c r="I26" s="65"/>
    </row>
    <row r="27" spans="1:9" ht="17.100000000000001" customHeight="1">
      <c r="A27" s="68" t="s">
        <v>333</v>
      </c>
      <c r="B27" s="111" t="s">
        <v>362</v>
      </c>
      <c r="C27" s="111"/>
      <c r="D27" s="111"/>
      <c r="E27" s="111"/>
      <c r="F27" s="111"/>
      <c r="G27" s="111"/>
      <c r="H27" s="111"/>
      <c r="I27" s="66">
        <v>379000</v>
      </c>
    </row>
    <row r="28" spans="1:9" ht="17.100000000000001" customHeight="1">
      <c r="A28" s="68" t="s">
        <v>334</v>
      </c>
      <c r="B28" s="111" t="s">
        <v>363</v>
      </c>
      <c r="C28" s="111"/>
      <c r="D28" s="111"/>
      <c r="E28" s="111"/>
      <c r="F28" s="111"/>
      <c r="G28" s="111"/>
      <c r="H28" s="111"/>
      <c r="I28" s="66">
        <v>379000</v>
      </c>
    </row>
    <row r="29" spans="1:9" ht="17.100000000000001" customHeight="1">
      <c r="A29" s="68" t="s">
        <v>335</v>
      </c>
      <c r="B29" s="111" t="s">
        <v>364</v>
      </c>
      <c r="C29" s="111"/>
      <c r="D29" s="111"/>
      <c r="E29" s="111"/>
      <c r="F29" s="111"/>
      <c r="G29" s="111"/>
      <c r="H29" s="111"/>
      <c r="I29" s="66">
        <v>379000</v>
      </c>
    </row>
    <row r="30" spans="1:9" ht="17.100000000000001" customHeight="1">
      <c r="A30" s="68" t="s">
        <v>336</v>
      </c>
      <c r="B30" s="111" t="s">
        <v>365</v>
      </c>
      <c r="C30" s="111"/>
      <c r="D30" s="111"/>
      <c r="E30" s="111"/>
      <c r="F30" s="111"/>
      <c r="G30" s="111"/>
      <c r="H30" s="111"/>
      <c r="I30" s="66">
        <v>379000</v>
      </c>
    </row>
    <row r="31" spans="1:9" ht="17.100000000000001" customHeight="1">
      <c r="A31" s="69" t="s">
        <v>337</v>
      </c>
      <c r="B31" s="111" t="s">
        <v>366</v>
      </c>
      <c r="C31" s="111"/>
      <c r="D31" s="111"/>
      <c r="E31" s="111"/>
      <c r="F31" s="111"/>
      <c r="G31" s="111"/>
      <c r="H31" s="111"/>
      <c r="I31" s="66">
        <v>379000</v>
      </c>
    </row>
    <row r="32" spans="1:9" ht="17.100000000000001" customHeight="1">
      <c r="A32" s="68" t="s">
        <v>338</v>
      </c>
      <c r="B32" s="111" t="s">
        <v>367</v>
      </c>
      <c r="C32" s="111"/>
      <c r="D32" s="111"/>
      <c r="E32" s="111"/>
      <c r="F32" s="111"/>
      <c r="G32" s="111"/>
      <c r="H32" s="111"/>
      <c r="I32" s="66">
        <v>379000</v>
      </c>
    </row>
    <row r="33" spans="1:9" ht="17.100000000000001" customHeight="1">
      <c r="A33" s="68" t="s">
        <v>339</v>
      </c>
      <c r="B33" s="108" t="s">
        <v>368</v>
      </c>
      <c r="C33" s="109"/>
      <c r="D33" s="109"/>
      <c r="E33" s="109"/>
      <c r="F33" s="109"/>
      <c r="G33" s="109"/>
      <c r="H33" s="70"/>
      <c r="I33" s="66">
        <v>379000</v>
      </c>
    </row>
    <row r="34" spans="1:9" ht="117.75" customHeight="1">
      <c r="A34" s="67" t="s">
        <v>350</v>
      </c>
      <c r="B34" s="116" t="s">
        <v>371</v>
      </c>
      <c r="C34" s="117"/>
      <c r="D34" s="117"/>
      <c r="E34" s="117"/>
      <c r="F34" s="117"/>
      <c r="G34" s="117"/>
      <c r="H34" s="118"/>
      <c r="I34" s="65">
        <f>SUM(I36:I43)</f>
        <v>16000</v>
      </c>
    </row>
    <row r="35" spans="1:9" ht="14.25" customHeight="1">
      <c r="A35" s="67"/>
      <c r="B35" s="111" t="s">
        <v>263</v>
      </c>
      <c r="C35" s="111"/>
      <c r="D35" s="111"/>
      <c r="E35" s="111"/>
      <c r="F35" s="111"/>
      <c r="G35" s="111"/>
      <c r="H35" s="111"/>
      <c r="I35" s="65"/>
    </row>
    <row r="36" spans="1:9" ht="17.100000000000001" customHeight="1">
      <c r="A36" s="68" t="s">
        <v>341</v>
      </c>
      <c r="B36" s="111" t="s">
        <v>361</v>
      </c>
      <c r="C36" s="111"/>
      <c r="D36" s="111"/>
      <c r="E36" s="111"/>
      <c r="F36" s="111"/>
      <c r="G36" s="111"/>
      <c r="H36" s="111"/>
      <c r="I36" s="66">
        <v>2000</v>
      </c>
    </row>
    <row r="37" spans="1:9" ht="17.100000000000001" customHeight="1">
      <c r="A37" s="68" t="s">
        <v>342</v>
      </c>
      <c r="B37" s="111" t="s">
        <v>362</v>
      </c>
      <c r="C37" s="111"/>
      <c r="D37" s="111"/>
      <c r="E37" s="111"/>
      <c r="F37" s="111"/>
      <c r="G37" s="111"/>
      <c r="H37" s="111"/>
      <c r="I37" s="66">
        <v>2000</v>
      </c>
    </row>
    <row r="38" spans="1:9" ht="17.100000000000001" customHeight="1">
      <c r="A38" s="68" t="s">
        <v>343</v>
      </c>
      <c r="B38" s="111" t="s">
        <v>363</v>
      </c>
      <c r="C38" s="111"/>
      <c r="D38" s="111"/>
      <c r="E38" s="111"/>
      <c r="F38" s="111"/>
      <c r="G38" s="111"/>
      <c r="H38" s="111"/>
      <c r="I38" s="66">
        <v>2000</v>
      </c>
    </row>
    <row r="39" spans="1:9" ht="17.100000000000001" customHeight="1">
      <c r="A39" s="68" t="s">
        <v>344</v>
      </c>
      <c r="B39" s="111" t="s">
        <v>364</v>
      </c>
      <c r="C39" s="111"/>
      <c r="D39" s="111"/>
      <c r="E39" s="111"/>
      <c r="F39" s="111"/>
      <c r="G39" s="111"/>
      <c r="H39" s="111"/>
      <c r="I39" s="66">
        <v>2000</v>
      </c>
    </row>
    <row r="40" spans="1:9" ht="17.100000000000001" customHeight="1">
      <c r="A40" s="68" t="s">
        <v>345</v>
      </c>
      <c r="B40" s="111" t="s">
        <v>365</v>
      </c>
      <c r="C40" s="111"/>
      <c r="D40" s="111"/>
      <c r="E40" s="111"/>
      <c r="F40" s="111"/>
      <c r="G40" s="111"/>
      <c r="H40" s="111"/>
      <c r="I40" s="66">
        <v>2000</v>
      </c>
    </row>
    <row r="41" spans="1:9" ht="17.100000000000001" customHeight="1">
      <c r="A41" s="68" t="s">
        <v>346</v>
      </c>
      <c r="B41" s="111" t="s">
        <v>366</v>
      </c>
      <c r="C41" s="111"/>
      <c r="D41" s="111"/>
      <c r="E41" s="111"/>
      <c r="F41" s="111"/>
      <c r="G41" s="111"/>
      <c r="H41" s="111"/>
      <c r="I41" s="66">
        <v>2000</v>
      </c>
    </row>
    <row r="42" spans="1:9" ht="17.100000000000001" customHeight="1">
      <c r="A42" s="68" t="s">
        <v>347</v>
      </c>
      <c r="B42" s="111" t="s">
        <v>367</v>
      </c>
      <c r="C42" s="111"/>
      <c r="D42" s="111"/>
      <c r="E42" s="111"/>
      <c r="F42" s="111"/>
      <c r="G42" s="111"/>
      <c r="H42" s="111"/>
      <c r="I42" s="66">
        <v>2000</v>
      </c>
    </row>
    <row r="43" spans="1:9" ht="17.100000000000001" customHeight="1">
      <c r="A43" s="68" t="s">
        <v>348</v>
      </c>
      <c r="B43" s="108" t="s">
        <v>368</v>
      </c>
      <c r="C43" s="109"/>
      <c r="D43" s="109"/>
      <c r="E43" s="109"/>
      <c r="F43" s="109"/>
      <c r="G43" s="109"/>
      <c r="H43" s="70"/>
      <c r="I43" s="66">
        <v>2000</v>
      </c>
    </row>
    <row r="44" spans="1:9" ht="88.5" customHeight="1">
      <c r="A44" s="67" t="s">
        <v>351</v>
      </c>
      <c r="B44" s="116" t="s">
        <v>372</v>
      </c>
      <c r="C44" s="117"/>
      <c r="D44" s="117"/>
      <c r="E44" s="117"/>
      <c r="F44" s="117"/>
      <c r="G44" s="117"/>
      <c r="H44" s="118"/>
      <c r="I44" s="65">
        <f>SUM(I45:I51)</f>
        <v>2474406</v>
      </c>
    </row>
    <row r="45" spans="1:9" ht="17.100000000000001" customHeight="1">
      <c r="A45" s="68" t="s">
        <v>352</v>
      </c>
      <c r="B45" s="111" t="s">
        <v>362</v>
      </c>
      <c r="C45" s="111"/>
      <c r="D45" s="111"/>
      <c r="E45" s="111"/>
      <c r="F45" s="111"/>
      <c r="G45" s="111"/>
      <c r="H45" s="111"/>
      <c r="I45" s="66"/>
    </row>
    <row r="46" spans="1:9" ht="17.100000000000001" customHeight="1">
      <c r="A46" s="68" t="s">
        <v>353</v>
      </c>
      <c r="B46" s="111" t="s">
        <v>363</v>
      </c>
      <c r="C46" s="111"/>
      <c r="D46" s="111"/>
      <c r="E46" s="111"/>
      <c r="F46" s="111"/>
      <c r="G46" s="111"/>
      <c r="H46" s="111"/>
      <c r="I46" s="66"/>
    </row>
    <row r="47" spans="1:9" ht="17.100000000000001" customHeight="1">
      <c r="A47" s="68" t="s">
        <v>354</v>
      </c>
      <c r="B47" s="111" t="s">
        <v>364</v>
      </c>
      <c r="C47" s="111"/>
      <c r="D47" s="111"/>
      <c r="E47" s="111"/>
      <c r="F47" s="111"/>
      <c r="G47" s="111"/>
      <c r="H47" s="111"/>
      <c r="I47" s="66">
        <f>914330.16+502246.64+143499.04</f>
        <v>1560075.84</v>
      </c>
    </row>
    <row r="48" spans="1:9" ht="17.100000000000001" customHeight="1">
      <c r="A48" s="68" t="s">
        <v>355</v>
      </c>
      <c r="B48" s="111" t="s">
        <v>365</v>
      </c>
      <c r="C48" s="111"/>
      <c r="D48" s="111"/>
      <c r="E48" s="111"/>
      <c r="F48" s="111"/>
      <c r="G48" s="111"/>
      <c r="H48" s="111"/>
      <c r="I48" s="66">
        <f>914330.16</f>
        <v>914330.16</v>
      </c>
    </row>
    <row r="49" spans="1:9" ht="17.100000000000001" customHeight="1">
      <c r="A49" s="68" t="s">
        <v>356</v>
      </c>
      <c r="B49" s="111" t="s">
        <v>366</v>
      </c>
      <c r="C49" s="111"/>
      <c r="D49" s="111"/>
      <c r="E49" s="111"/>
      <c r="F49" s="111"/>
      <c r="G49" s="111"/>
      <c r="H49" s="111"/>
      <c r="I49" s="66"/>
    </row>
    <row r="50" spans="1:9" ht="17.100000000000001" customHeight="1">
      <c r="A50" s="68" t="s">
        <v>357</v>
      </c>
      <c r="B50" s="111" t="s">
        <v>367</v>
      </c>
      <c r="C50" s="111"/>
      <c r="D50" s="111"/>
      <c r="E50" s="111"/>
      <c r="F50" s="111"/>
      <c r="G50" s="111"/>
      <c r="H50" s="111"/>
      <c r="I50" s="66"/>
    </row>
    <row r="51" spans="1:9" ht="17.100000000000001" customHeight="1">
      <c r="A51" s="68" t="s">
        <v>358</v>
      </c>
      <c r="B51" s="108" t="s">
        <v>368</v>
      </c>
      <c r="C51" s="109"/>
      <c r="D51" s="109"/>
      <c r="E51" s="109"/>
      <c r="F51" s="109"/>
      <c r="G51" s="109"/>
      <c r="H51" s="70"/>
      <c r="I51" s="66"/>
    </row>
    <row r="52" spans="1:9" ht="17.100000000000001" customHeight="1">
      <c r="A52" s="68" t="s">
        <v>359</v>
      </c>
      <c r="B52" s="113"/>
      <c r="C52" s="114"/>
      <c r="D52" s="114"/>
      <c r="E52" s="114"/>
      <c r="F52" s="114"/>
      <c r="G52" s="114"/>
      <c r="H52" s="115"/>
      <c r="I52" s="65"/>
    </row>
    <row r="53" spans="1:9" ht="63.75" customHeight="1">
      <c r="A53" s="67" t="s">
        <v>380</v>
      </c>
      <c r="B53" s="127" t="s">
        <v>381</v>
      </c>
      <c r="C53" s="128"/>
      <c r="D53" s="128"/>
      <c r="E53" s="128"/>
      <c r="F53" s="128"/>
      <c r="G53" s="128"/>
      <c r="H53" s="129"/>
      <c r="I53" s="65">
        <f>SUM(I54:I60)</f>
        <v>0</v>
      </c>
    </row>
    <row r="54" spans="1:9" ht="15" customHeight="1">
      <c r="A54" s="68" t="s">
        <v>373</v>
      </c>
      <c r="B54" s="111" t="s">
        <v>362</v>
      </c>
      <c r="C54" s="111"/>
      <c r="D54" s="111"/>
      <c r="E54" s="111"/>
      <c r="F54" s="111"/>
      <c r="G54" s="111"/>
      <c r="H54" s="111"/>
      <c r="I54" s="66"/>
    </row>
    <row r="55" spans="1:9" ht="18" customHeight="1">
      <c r="A55" s="68" t="s">
        <v>374</v>
      </c>
      <c r="B55" s="111" t="s">
        <v>363</v>
      </c>
      <c r="C55" s="111"/>
      <c r="D55" s="111"/>
      <c r="E55" s="111"/>
      <c r="F55" s="111"/>
      <c r="G55" s="111"/>
      <c r="H55" s="111"/>
      <c r="I55" s="66"/>
    </row>
    <row r="56" spans="1:9" ht="17.100000000000001" customHeight="1">
      <c r="A56" s="68" t="s">
        <v>375</v>
      </c>
      <c r="B56" s="111" t="s">
        <v>364</v>
      </c>
      <c r="C56" s="111"/>
      <c r="D56" s="111"/>
      <c r="E56" s="111"/>
      <c r="F56" s="111"/>
      <c r="G56" s="111"/>
      <c r="H56" s="111"/>
      <c r="I56" s="66"/>
    </row>
    <row r="57" spans="1:9" ht="17.100000000000001" customHeight="1">
      <c r="A57" s="68" t="s">
        <v>376</v>
      </c>
      <c r="B57" s="111" t="s">
        <v>365</v>
      </c>
      <c r="C57" s="111"/>
      <c r="D57" s="111"/>
      <c r="E57" s="111"/>
      <c r="F57" s="111"/>
      <c r="G57" s="111"/>
      <c r="H57" s="111"/>
      <c r="I57" s="66"/>
    </row>
    <row r="58" spans="1:9" ht="17.100000000000001" customHeight="1">
      <c r="A58" s="68" t="s">
        <v>377</v>
      </c>
      <c r="B58" s="111" t="s">
        <v>366</v>
      </c>
      <c r="C58" s="111"/>
      <c r="D58" s="111"/>
      <c r="E58" s="111"/>
      <c r="F58" s="111"/>
      <c r="G58" s="111"/>
      <c r="H58" s="111"/>
      <c r="I58" s="66"/>
    </row>
    <row r="59" spans="1:9" ht="17.100000000000001" customHeight="1">
      <c r="A59" s="68" t="s">
        <v>378</v>
      </c>
      <c r="B59" s="111" t="s">
        <v>367</v>
      </c>
      <c r="C59" s="111"/>
      <c r="D59" s="111"/>
      <c r="E59" s="111"/>
      <c r="F59" s="111"/>
      <c r="G59" s="111"/>
      <c r="H59" s="111"/>
      <c r="I59" s="66"/>
    </row>
    <row r="60" spans="1:9" ht="17.100000000000001" customHeight="1">
      <c r="A60" s="68" t="s">
        <v>379</v>
      </c>
      <c r="B60" s="108" t="s">
        <v>368</v>
      </c>
      <c r="C60" s="109"/>
      <c r="D60" s="109"/>
      <c r="E60" s="109"/>
      <c r="F60" s="109"/>
      <c r="G60" s="109"/>
      <c r="H60" s="70"/>
      <c r="I60" s="66"/>
    </row>
    <row r="61" spans="1:9" ht="63.75" hidden="1" customHeight="1">
      <c r="A61" s="67">
        <v>6</v>
      </c>
      <c r="B61" s="127" t="s">
        <v>393</v>
      </c>
      <c r="C61" s="130"/>
      <c r="D61" s="130"/>
      <c r="E61" s="130"/>
      <c r="F61" s="130"/>
      <c r="G61" s="130"/>
      <c r="H61" s="131"/>
      <c r="I61" s="65">
        <f>I62</f>
        <v>0</v>
      </c>
    </row>
    <row r="62" spans="1:9" ht="17.100000000000001" hidden="1" customHeight="1">
      <c r="A62" s="68" t="s">
        <v>382</v>
      </c>
      <c r="B62" s="108" t="s">
        <v>365</v>
      </c>
      <c r="C62" s="109"/>
      <c r="D62" s="109"/>
      <c r="E62" s="109"/>
      <c r="F62" s="109"/>
      <c r="G62" s="109"/>
      <c r="H62" s="110"/>
      <c r="I62" s="66">
        <v>0</v>
      </c>
    </row>
    <row r="63" spans="1:9" ht="67.5" hidden="1" customHeight="1">
      <c r="A63" s="67" t="s">
        <v>383</v>
      </c>
      <c r="B63" s="127" t="s">
        <v>390</v>
      </c>
      <c r="C63" s="130"/>
      <c r="D63" s="130"/>
      <c r="E63" s="130"/>
      <c r="F63" s="130"/>
      <c r="G63" s="130"/>
      <c r="H63" s="131"/>
      <c r="I63" s="65">
        <f>I64</f>
        <v>0</v>
      </c>
    </row>
    <row r="64" spans="1:9" ht="17.100000000000001" hidden="1" customHeight="1">
      <c r="A64" s="68" t="s">
        <v>384</v>
      </c>
      <c r="B64" s="111" t="s">
        <v>365</v>
      </c>
      <c r="C64" s="111"/>
      <c r="D64" s="111"/>
      <c r="E64" s="111"/>
      <c r="F64" s="111"/>
      <c r="G64" s="111"/>
      <c r="H64" s="111"/>
      <c r="I64" s="66">
        <v>0</v>
      </c>
    </row>
    <row r="65" spans="1:9" ht="65.25" hidden="1" customHeight="1">
      <c r="A65" s="67" t="s">
        <v>385</v>
      </c>
      <c r="B65" s="127" t="s">
        <v>391</v>
      </c>
      <c r="C65" s="130"/>
      <c r="D65" s="130"/>
      <c r="E65" s="130"/>
      <c r="F65" s="130"/>
      <c r="G65" s="130"/>
      <c r="H65" s="131"/>
      <c r="I65" s="65">
        <f>I66+I67+I68</f>
        <v>0</v>
      </c>
    </row>
    <row r="66" spans="1:9" ht="17.100000000000001" hidden="1" customHeight="1">
      <c r="A66" s="68" t="s">
        <v>386</v>
      </c>
      <c r="B66" s="108" t="s">
        <v>365</v>
      </c>
      <c r="C66" s="119"/>
      <c r="D66" s="119"/>
      <c r="E66" s="119"/>
      <c r="F66" s="119"/>
      <c r="G66" s="119"/>
      <c r="H66" s="120"/>
      <c r="I66" s="66">
        <v>0</v>
      </c>
    </row>
    <row r="67" spans="1:9" ht="17.100000000000001" hidden="1" customHeight="1">
      <c r="A67" s="68" t="s">
        <v>387</v>
      </c>
      <c r="B67" s="111" t="s">
        <v>366</v>
      </c>
      <c r="C67" s="111"/>
      <c r="D67" s="111"/>
      <c r="E67" s="111"/>
      <c r="F67" s="111"/>
      <c r="G67" s="111"/>
      <c r="H67" s="111"/>
      <c r="I67" s="66"/>
    </row>
    <row r="68" spans="1:9" ht="17.100000000000001" hidden="1" customHeight="1">
      <c r="A68" s="68" t="s">
        <v>388</v>
      </c>
      <c r="B68" s="108" t="s">
        <v>368</v>
      </c>
      <c r="C68" s="109"/>
      <c r="D68" s="109"/>
      <c r="E68" s="109"/>
      <c r="F68" s="109"/>
      <c r="G68" s="109"/>
      <c r="H68" s="110"/>
      <c r="I68" s="66"/>
    </row>
    <row r="69" spans="1:9" ht="23.1" customHeight="1">
      <c r="A69" s="67"/>
      <c r="B69" s="113" t="s">
        <v>340</v>
      </c>
      <c r="C69" s="114"/>
      <c r="D69" s="114"/>
      <c r="E69" s="114"/>
      <c r="F69" s="114"/>
      <c r="G69" s="114"/>
      <c r="H69" s="115"/>
      <c r="I69" s="65">
        <f>I15+I25+I34+I44+I53+I61+I63+I65</f>
        <v>26672406</v>
      </c>
    </row>
    <row r="70" spans="1:9" hidden="1">
      <c r="A70" s="82"/>
      <c r="B70" s="83"/>
      <c r="C70" s="83"/>
      <c r="D70" s="83"/>
      <c r="E70" s="83"/>
      <c r="F70" s="83"/>
      <c r="G70" s="83"/>
      <c r="H70" s="83"/>
      <c r="I70" s="82"/>
    </row>
    <row r="72" spans="1:9" ht="15.75">
      <c r="E72" s="73"/>
      <c r="F72" s="84"/>
      <c r="G72" s="73"/>
    </row>
    <row r="73" spans="1:9" ht="15.75">
      <c r="B73" s="74"/>
      <c r="C73" s="74"/>
      <c r="D73" s="74"/>
      <c r="E73" s="74"/>
      <c r="F73" s="74"/>
      <c r="G73" s="73"/>
    </row>
    <row r="74" spans="1:9" ht="15.75">
      <c r="G74" s="75"/>
    </row>
    <row r="75" spans="1:9" ht="15.75">
      <c r="E75" s="112"/>
      <c r="F75" s="112"/>
      <c r="G75" s="112"/>
    </row>
  </sheetData>
  <mergeCells count="65">
    <mergeCell ref="B49:H49"/>
    <mergeCell ref="B51:G51"/>
    <mergeCell ref="B53:H53"/>
    <mergeCell ref="B56:H56"/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59:H59"/>
    <mergeCell ref="B58:H58"/>
    <mergeCell ref="N8:Q8"/>
    <mergeCell ref="B18:H18"/>
    <mergeCell ref="A10:I10"/>
    <mergeCell ref="A12:A13"/>
    <mergeCell ref="B12:H13"/>
    <mergeCell ref="B16:H16"/>
    <mergeCell ref="B15:H15"/>
    <mergeCell ref="I12:I13"/>
    <mergeCell ref="A8:I8"/>
    <mergeCell ref="B1:I3"/>
    <mergeCell ref="B32:H32"/>
    <mergeCell ref="B14:H14"/>
    <mergeCell ref="B21:H21"/>
    <mergeCell ref="B19:H19"/>
    <mergeCell ref="D4:I7"/>
    <mergeCell ref="B31:H31"/>
    <mergeCell ref="B29:H29"/>
    <mergeCell ref="B27:H27"/>
    <mergeCell ref="B17:H17"/>
    <mergeCell ref="B22:H22"/>
    <mergeCell ref="B20:H20"/>
    <mergeCell ref="B24:G24"/>
    <mergeCell ref="B48:H48"/>
    <mergeCell ref="B33:G33"/>
    <mergeCell ref="B25:H25"/>
    <mergeCell ref="B28:H28"/>
    <mergeCell ref="B38:H38"/>
    <mergeCell ref="B43:G43"/>
    <mergeCell ref="B45:H45"/>
    <mergeCell ref="B44:H44"/>
    <mergeCell ref="B41:H41"/>
    <mergeCell ref="B42:H42"/>
    <mergeCell ref="B36:H36"/>
    <mergeCell ref="B37:H37"/>
    <mergeCell ref="B68:H68"/>
    <mergeCell ref="B23:H23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abSelected="1" topLeftCell="A4" workbookViewId="0">
      <selection activeCell="P7" sqref="P7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21"/>
      <c r="C1" s="121"/>
      <c r="D1" s="121"/>
      <c r="E1" s="121"/>
      <c r="F1" s="121"/>
      <c r="G1" s="121"/>
      <c r="H1" s="121"/>
      <c r="I1" s="121"/>
      <c r="J1" s="72"/>
      <c r="Q1" s="73"/>
    </row>
    <row r="2" spans="1:17" ht="21.75" hidden="1" customHeight="1">
      <c r="B2" s="121"/>
      <c r="C2" s="121"/>
      <c r="D2" s="121"/>
      <c r="E2" s="121"/>
      <c r="F2" s="121"/>
      <c r="G2" s="121"/>
      <c r="H2" s="121"/>
      <c r="I2" s="121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21"/>
      <c r="C3" s="121"/>
      <c r="D3" s="121"/>
      <c r="E3" s="121"/>
      <c r="F3" s="121"/>
      <c r="G3" s="121"/>
      <c r="H3" s="121"/>
      <c r="I3" s="121"/>
      <c r="J3" s="72"/>
      <c r="Q3" s="75"/>
    </row>
    <row r="4" spans="1:17" ht="15.75" customHeight="1">
      <c r="A4" s="76"/>
      <c r="B4" s="76"/>
      <c r="C4" s="76"/>
      <c r="D4" s="123" t="s">
        <v>401</v>
      </c>
      <c r="E4" s="132"/>
      <c r="F4" s="132"/>
      <c r="G4" s="132"/>
      <c r="H4" s="132"/>
      <c r="I4" s="132"/>
      <c r="J4" s="132"/>
      <c r="Q4" s="75"/>
    </row>
    <row r="5" spans="1:17" ht="17.25" customHeight="1">
      <c r="A5" s="76"/>
      <c r="B5" s="76"/>
      <c r="C5" s="76"/>
      <c r="D5" s="132"/>
      <c r="E5" s="132"/>
      <c r="F5" s="132"/>
      <c r="G5" s="132"/>
      <c r="H5" s="132"/>
      <c r="I5" s="132"/>
      <c r="J5" s="132"/>
      <c r="K5" s="76"/>
      <c r="L5" s="76"/>
      <c r="M5" s="76"/>
      <c r="N5" s="76"/>
      <c r="O5" s="76"/>
      <c r="Q5" s="75"/>
    </row>
    <row r="6" spans="1:17" ht="32.25" customHeight="1">
      <c r="A6" s="76"/>
      <c r="B6" s="76"/>
      <c r="C6" s="76"/>
      <c r="D6" s="132"/>
      <c r="E6" s="132"/>
      <c r="F6" s="132"/>
      <c r="G6" s="132"/>
      <c r="H6" s="132"/>
      <c r="I6" s="132"/>
      <c r="J6" s="132"/>
      <c r="N6" s="112"/>
      <c r="O6" s="112"/>
      <c r="P6" s="112"/>
      <c r="Q6" s="112"/>
    </row>
    <row r="7" spans="1:17" ht="57" customHeight="1">
      <c r="A7" s="76"/>
      <c r="B7" s="76"/>
      <c r="C7" s="76"/>
      <c r="D7" s="86"/>
      <c r="E7" s="132" t="s">
        <v>399</v>
      </c>
      <c r="F7" s="132"/>
      <c r="G7" s="132"/>
      <c r="H7" s="132"/>
      <c r="I7" s="132"/>
      <c r="J7" s="132"/>
      <c r="N7" s="75"/>
      <c r="O7" s="75"/>
      <c r="P7" s="75"/>
      <c r="Q7" s="75"/>
    </row>
    <row r="8" spans="1:17" s="79" customFormat="1" ht="78.75" customHeight="1">
      <c r="A8" s="125" t="s">
        <v>397</v>
      </c>
      <c r="B8" s="125"/>
      <c r="C8" s="125"/>
      <c r="D8" s="125"/>
      <c r="E8" s="125"/>
      <c r="F8" s="125"/>
      <c r="G8" s="125"/>
      <c r="H8" s="125"/>
      <c r="I8" s="125"/>
      <c r="J8" s="125"/>
    </row>
    <row r="9" spans="1:17" ht="23.25" customHeight="1">
      <c r="A9" s="78"/>
      <c r="B9" s="80"/>
      <c r="C9" s="80"/>
      <c r="D9" s="80"/>
      <c r="E9" s="80"/>
      <c r="F9" s="80"/>
      <c r="G9" s="80"/>
      <c r="H9" s="80"/>
      <c r="I9" s="76"/>
      <c r="J9" s="76" t="s">
        <v>360</v>
      </c>
    </row>
    <row r="10" spans="1:17" s="71" customFormat="1" ht="24.95" customHeight="1">
      <c r="A10" s="126" t="s">
        <v>328</v>
      </c>
      <c r="B10" s="126" t="s">
        <v>307</v>
      </c>
      <c r="C10" s="126"/>
      <c r="D10" s="126"/>
      <c r="E10" s="126"/>
      <c r="F10" s="126"/>
      <c r="G10" s="126"/>
      <c r="H10" s="126"/>
      <c r="I10" s="126" t="s">
        <v>392</v>
      </c>
      <c r="J10" s="126" t="s">
        <v>396</v>
      </c>
    </row>
    <row r="11" spans="1:17" s="71" customFormat="1" ht="6" hidden="1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</row>
    <row r="12" spans="1:17" s="81" customFormat="1" ht="12.75">
      <c r="A12" s="67">
        <v>1</v>
      </c>
      <c r="B12" s="122">
        <v>2</v>
      </c>
      <c r="C12" s="122"/>
      <c r="D12" s="122"/>
      <c r="E12" s="122"/>
      <c r="F12" s="122"/>
      <c r="G12" s="122"/>
      <c r="H12" s="122"/>
      <c r="I12" s="67">
        <v>3</v>
      </c>
      <c r="J12" s="67">
        <v>4</v>
      </c>
    </row>
    <row r="13" spans="1:17" ht="32.25" customHeight="1">
      <c r="A13" s="67" t="s">
        <v>308</v>
      </c>
      <c r="B13" s="116" t="s">
        <v>349</v>
      </c>
      <c r="C13" s="117"/>
      <c r="D13" s="117"/>
      <c r="E13" s="117"/>
      <c r="F13" s="117"/>
      <c r="G13" s="117"/>
      <c r="H13" s="118"/>
      <c r="I13" s="65">
        <f>SUM(I15:I22)</f>
        <v>20189600</v>
      </c>
      <c r="J13" s="65">
        <f>SUM(J15:J22)</f>
        <v>19802700</v>
      </c>
    </row>
    <row r="14" spans="1:17" ht="15.75">
      <c r="A14" s="67"/>
      <c r="B14" s="111" t="s">
        <v>263</v>
      </c>
      <c r="C14" s="111"/>
      <c r="D14" s="111"/>
      <c r="E14" s="111"/>
      <c r="F14" s="111"/>
      <c r="G14" s="111"/>
      <c r="H14" s="111"/>
      <c r="I14" s="65"/>
      <c r="J14" s="65"/>
    </row>
    <row r="15" spans="1:17" ht="17.100000000000001" customHeight="1">
      <c r="A15" s="68" t="s">
        <v>309</v>
      </c>
      <c r="B15" s="111" t="s">
        <v>361</v>
      </c>
      <c r="C15" s="111"/>
      <c r="D15" s="111"/>
      <c r="E15" s="111"/>
      <c r="F15" s="111"/>
      <c r="G15" s="111"/>
      <c r="H15" s="111"/>
      <c r="I15" s="66">
        <f>3552884.93</f>
        <v>3552884.93</v>
      </c>
      <c r="J15" s="66">
        <f>3330800.93</f>
        <v>3330800.93</v>
      </c>
    </row>
    <row r="16" spans="1:17" ht="17.100000000000001" customHeight="1">
      <c r="A16" s="68" t="s">
        <v>310</v>
      </c>
      <c r="B16" s="111" t="s">
        <v>362</v>
      </c>
      <c r="C16" s="111"/>
      <c r="D16" s="111"/>
      <c r="E16" s="111"/>
      <c r="F16" s="111"/>
      <c r="G16" s="111"/>
      <c r="H16" s="111"/>
      <c r="I16" s="66">
        <f>747114.71+3966907.97</f>
        <v>4714022.68</v>
      </c>
      <c r="J16" s="66">
        <f>700413.99+3966907.97</f>
        <v>4667321.96</v>
      </c>
    </row>
    <row r="17" spans="1:10" ht="17.100000000000001" customHeight="1">
      <c r="A17" s="68" t="s">
        <v>311</v>
      </c>
      <c r="B17" s="111" t="s">
        <v>363</v>
      </c>
      <c r="C17" s="111"/>
      <c r="D17" s="111"/>
      <c r="E17" s="111"/>
      <c r="F17" s="111"/>
      <c r="G17" s="111"/>
      <c r="H17" s="111"/>
      <c r="I17" s="66">
        <f>122701.32+651499.48</f>
        <v>774200.8</v>
      </c>
      <c r="J17" s="66">
        <f>115031.5+651499.48</f>
        <v>766530.98</v>
      </c>
    </row>
    <row r="18" spans="1:10" ht="17.100000000000001" customHeight="1">
      <c r="A18" s="68" t="s">
        <v>312</v>
      </c>
      <c r="B18" s="111" t="s">
        <v>364</v>
      </c>
      <c r="C18" s="111"/>
      <c r="D18" s="111"/>
      <c r="E18" s="111"/>
      <c r="F18" s="111"/>
      <c r="G18" s="111"/>
      <c r="H18" s="111"/>
      <c r="I18" s="66">
        <f>365377.27+1940020.68</f>
        <v>2305397.9500000002</v>
      </c>
      <c r="J18" s="66">
        <f>342538.24+1940020.68</f>
        <v>2282558.92</v>
      </c>
    </row>
    <row r="19" spans="1:10" ht="17.100000000000001" customHeight="1">
      <c r="A19" s="68" t="s">
        <v>313</v>
      </c>
      <c r="B19" s="111" t="s">
        <v>365</v>
      </c>
      <c r="C19" s="111"/>
      <c r="D19" s="111"/>
      <c r="E19" s="111"/>
      <c r="F19" s="111"/>
      <c r="G19" s="111"/>
      <c r="H19" s="111"/>
      <c r="I19" s="66">
        <f>560336.04+2975180.97</f>
        <v>3535517.0100000002</v>
      </c>
      <c r="J19" s="66">
        <f>525310.51+2975180.97</f>
        <v>3500491.4800000004</v>
      </c>
    </row>
    <row r="20" spans="1:10" ht="17.100000000000001" customHeight="1">
      <c r="A20" s="68" t="s">
        <v>314</v>
      </c>
      <c r="B20" s="111" t="s">
        <v>366</v>
      </c>
      <c r="C20" s="111"/>
      <c r="D20" s="111"/>
      <c r="E20" s="111"/>
      <c r="F20" s="111"/>
      <c r="G20" s="111"/>
      <c r="H20" s="111"/>
      <c r="I20" s="66">
        <f>234041.41+1242674.94</f>
        <v>1476716.3499999999</v>
      </c>
      <c r="J20" s="66">
        <f>219411.93+1242674.94</f>
        <v>1462086.8699999999</v>
      </c>
    </row>
    <row r="21" spans="1:10" ht="17.100000000000001" customHeight="1">
      <c r="A21" s="68" t="s">
        <v>315</v>
      </c>
      <c r="B21" s="111" t="s">
        <v>367</v>
      </c>
      <c r="C21" s="111"/>
      <c r="D21" s="111"/>
      <c r="E21" s="111"/>
      <c r="F21" s="111"/>
      <c r="G21" s="111"/>
      <c r="H21" s="111"/>
      <c r="I21" s="66">
        <f>294937.62+1566011.72</f>
        <v>1860949.3399999999</v>
      </c>
      <c r="J21" s="66">
        <f>276501.64+1566011.72</f>
        <v>1842513.3599999999</v>
      </c>
    </row>
    <row r="22" spans="1:10" ht="17.100000000000001" customHeight="1">
      <c r="A22" s="68" t="s">
        <v>369</v>
      </c>
      <c r="B22" s="108" t="s">
        <v>368</v>
      </c>
      <c r="C22" s="109"/>
      <c r="D22" s="109"/>
      <c r="E22" s="109"/>
      <c r="F22" s="109"/>
      <c r="G22" s="109"/>
      <c r="H22" s="70"/>
      <c r="I22" s="66">
        <f>312206.7+1657704.24</f>
        <v>1969910.94</v>
      </c>
      <c r="J22" s="66">
        <f>292691.26+1657704.24</f>
        <v>1950395.5</v>
      </c>
    </row>
    <row r="23" spans="1:10" ht="93.75" customHeight="1">
      <c r="A23" s="67" t="s">
        <v>332</v>
      </c>
      <c r="B23" s="116" t="s">
        <v>370</v>
      </c>
      <c r="C23" s="117"/>
      <c r="D23" s="117"/>
      <c r="E23" s="117"/>
      <c r="F23" s="117"/>
      <c r="G23" s="117"/>
      <c r="H23" s="118"/>
      <c r="I23" s="65">
        <f>SUM(I25:I31)</f>
        <v>2961700</v>
      </c>
      <c r="J23" s="65">
        <f>SUM(J25:J31)</f>
        <v>3777200</v>
      </c>
    </row>
    <row r="24" spans="1:10" ht="12.75" customHeight="1">
      <c r="A24" s="67"/>
      <c r="B24" s="108" t="s">
        <v>263</v>
      </c>
      <c r="C24" s="133"/>
      <c r="D24" s="133"/>
      <c r="E24" s="133"/>
      <c r="F24" s="133"/>
      <c r="G24" s="133"/>
      <c r="H24" s="134"/>
      <c r="I24" s="65"/>
      <c r="J24" s="65"/>
    </row>
    <row r="25" spans="1:10" ht="17.100000000000001" customHeight="1">
      <c r="A25" s="68" t="s">
        <v>333</v>
      </c>
      <c r="B25" s="111" t="s">
        <v>362</v>
      </c>
      <c r="C25" s="111"/>
      <c r="D25" s="111"/>
      <c r="E25" s="111"/>
      <c r="F25" s="111"/>
      <c r="G25" s="111"/>
      <c r="H25" s="111"/>
      <c r="I25" s="66">
        <v>423100</v>
      </c>
      <c r="J25" s="66">
        <v>539600</v>
      </c>
    </row>
    <row r="26" spans="1:10" ht="17.100000000000001" customHeight="1">
      <c r="A26" s="68" t="s">
        <v>334</v>
      </c>
      <c r="B26" s="111" t="s">
        <v>363</v>
      </c>
      <c r="C26" s="111"/>
      <c r="D26" s="111"/>
      <c r="E26" s="111"/>
      <c r="F26" s="111"/>
      <c r="G26" s="111"/>
      <c r="H26" s="111"/>
      <c r="I26" s="66">
        <v>423100</v>
      </c>
      <c r="J26" s="66">
        <v>539600</v>
      </c>
    </row>
    <row r="27" spans="1:10" ht="17.100000000000001" customHeight="1">
      <c r="A27" s="68" t="s">
        <v>335</v>
      </c>
      <c r="B27" s="111" t="s">
        <v>364</v>
      </c>
      <c r="C27" s="111"/>
      <c r="D27" s="111"/>
      <c r="E27" s="111"/>
      <c r="F27" s="111"/>
      <c r="G27" s="111"/>
      <c r="H27" s="111"/>
      <c r="I27" s="66">
        <v>423100</v>
      </c>
      <c r="J27" s="66">
        <v>539600</v>
      </c>
    </row>
    <row r="28" spans="1:10" ht="17.100000000000001" customHeight="1">
      <c r="A28" s="68" t="s">
        <v>336</v>
      </c>
      <c r="B28" s="111" t="s">
        <v>365</v>
      </c>
      <c r="C28" s="111"/>
      <c r="D28" s="111"/>
      <c r="E28" s="111"/>
      <c r="F28" s="111"/>
      <c r="G28" s="111"/>
      <c r="H28" s="111"/>
      <c r="I28" s="66">
        <v>423100</v>
      </c>
      <c r="J28" s="66">
        <v>539600</v>
      </c>
    </row>
    <row r="29" spans="1:10" ht="17.100000000000001" customHeight="1">
      <c r="A29" s="68" t="s">
        <v>337</v>
      </c>
      <c r="B29" s="111" t="s">
        <v>366</v>
      </c>
      <c r="C29" s="111"/>
      <c r="D29" s="111"/>
      <c r="E29" s="111"/>
      <c r="F29" s="111"/>
      <c r="G29" s="111"/>
      <c r="H29" s="111"/>
      <c r="I29" s="66">
        <v>423100</v>
      </c>
      <c r="J29" s="66">
        <v>539600</v>
      </c>
    </row>
    <row r="30" spans="1:10" ht="17.100000000000001" customHeight="1">
      <c r="A30" s="68" t="s">
        <v>338</v>
      </c>
      <c r="B30" s="111" t="s">
        <v>367</v>
      </c>
      <c r="C30" s="111"/>
      <c r="D30" s="111"/>
      <c r="E30" s="111"/>
      <c r="F30" s="111"/>
      <c r="G30" s="111"/>
      <c r="H30" s="111"/>
      <c r="I30" s="66">
        <v>423100</v>
      </c>
      <c r="J30" s="66">
        <v>539600</v>
      </c>
    </row>
    <row r="31" spans="1:10" ht="17.100000000000001" customHeight="1">
      <c r="A31" s="68" t="s">
        <v>339</v>
      </c>
      <c r="B31" s="108" t="s">
        <v>368</v>
      </c>
      <c r="C31" s="109"/>
      <c r="D31" s="109"/>
      <c r="E31" s="109"/>
      <c r="F31" s="109"/>
      <c r="G31" s="109"/>
      <c r="H31" s="70"/>
      <c r="I31" s="66">
        <v>423100</v>
      </c>
      <c r="J31" s="66">
        <v>539600</v>
      </c>
    </row>
    <row r="32" spans="1:10" ht="145.5" customHeight="1">
      <c r="A32" s="67" t="s">
        <v>350</v>
      </c>
      <c r="B32" s="116" t="s">
        <v>371</v>
      </c>
      <c r="C32" s="117"/>
      <c r="D32" s="117"/>
      <c r="E32" s="117"/>
      <c r="F32" s="117"/>
      <c r="G32" s="117"/>
      <c r="H32" s="118"/>
      <c r="I32" s="65">
        <f>SUM(I34:I41)</f>
        <v>16000</v>
      </c>
      <c r="J32" s="65">
        <f>SUM(J34:J41)</f>
        <v>16000</v>
      </c>
    </row>
    <row r="33" spans="1:10" ht="14.25" customHeight="1">
      <c r="A33" s="67"/>
      <c r="B33" s="108" t="s">
        <v>263</v>
      </c>
      <c r="C33" s="133"/>
      <c r="D33" s="133"/>
      <c r="E33" s="133"/>
      <c r="F33" s="133"/>
      <c r="G33" s="133"/>
      <c r="H33" s="134"/>
      <c r="I33" s="65"/>
      <c r="J33" s="65"/>
    </row>
    <row r="34" spans="1:10" ht="17.100000000000001" customHeight="1">
      <c r="A34" s="68" t="s">
        <v>341</v>
      </c>
      <c r="B34" s="111" t="s">
        <v>361</v>
      </c>
      <c r="C34" s="111"/>
      <c r="D34" s="111"/>
      <c r="E34" s="111"/>
      <c r="F34" s="111"/>
      <c r="G34" s="111"/>
      <c r="H34" s="111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11" t="s">
        <v>362</v>
      </c>
      <c r="C35" s="111"/>
      <c r="D35" s="111"/>
      <c r="E35" s="111"/>
      <c r="F35" s="111"/>
      <c r="G35" s="111"/>
      <c r="H35" s="111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11" t="s">
        <v>363</v>
      </c>
      <c r="C36" s="111"/>
      <c r="D36" s="111"/>
      <c r="E36" s="111"/>
      <c r="F36" s="111"/>
      <c r="G36" s="111"/>
      <c r="H36" s="111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11" t="s">
        <v>364</v>
      </c>
      <c r="C37" s="111"/>
      <c r="D37" s="111"/>
      <c r="E37" s="111"/>
      <c r="F37" s="111"/>
      <c r="G37" s="111"/>
      <c r="H37" s="111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11" t="s">
        <v>365</v>
      </c>
      <c r="C38" s="111"/>
      <c r="D38" s="111"/>
      <c r="E38" s="111"/>
      <c r="F38" s="111"/>
      <c r="G38" s="111"/>
      <c r="H38" s="111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11" t="s">
        <v>366</v>
      </c>
      <c r="C39" s="111"/>
      <c r="D39" s="111"/>
      <c r="E39" s="111"/>
      <c r="F39" s="111"/>
      <c r="G39" s="111"/>
      <c r="H39" s="111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11" t="s">
        <v>367</v>
      </c>
      <c r="C40" s="111"/>
      <c r="D40" s="111"/>
      <c r="E40" s="111"/>
      <c r="F40" s="111"/>
      <c r="G40" s="111"/>
      <c r="H40" s="111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08" t="s">
        <v>368</v>
      </c>
      <c r="C41" s="109"/>
      <c r="D41" s="109"/>
      <c r="E41" s="109"/>
      <c r="F41" s="109"/>
      <c r="G41" s="109"/>
      <c r="H41" s="70"/>
      <c r="I41" s="66">
        <v>2000</v>
      </c>
      <c r="J41" s="66">
        <v>2000</v>
      </c>
    </row>
    <row r="42" spans="1:10" ht="15" customHeight="1">
      <c r="A42" s="67"/>
      <c r="B42" s="116"/>
      <c r="C42" s="117"/>
      <c r="D42" s="117"/>
      <c r="E42" s="117"/>
      <c r="F42" s="117"/>
      <c r="G42" s="117"/>
      <c r="H42" s="118"/>
      <c r="I42" s="65"/>
      <c r="J42" s="66"/>
    </row>
    <row r="43" spans="1:10" ht="17.100000000000001" hidden="1" customHeight="1">
      <c r="A43" s="68" t="s">
        <v>352</v>
      </c>
      <c r="B43" s="108" t="s">
        <v>320</v>
      </c>
      <c r="C43" s="133"/>
      <c r="D43" s="133"/>
      <c r="E43" s="133"/>
      <c r="F43" s="133"/>
      <c r="G43" s="133"/>
      <c r="H43" s="134"/>
      <c r="I43" s="66"/>
      <c r="J43" s="66"/>
    </row>
    <row r="44" spans="1:10" ht="17.100000000000001" hidden="1" customHeight="1">
      <c r="A44" s="68" t="s">
        <v>353</v>
      </c>
      <c r="B44" s="108" t="s">
        <v>321</v>
      </c>
      <c r="C44" s="133"/>
      <c r="D44" s="133"/>
      <c r="E44" s="133"/>
      <c r="F44" s="133"/>
      <c r="G44" s="133"/>
      <c r="H44" s="134"/>
      <c r="I44" s="66"/>
      <c r="J44" s="66"/>
    </row>
    <row r="45" spans="1:10" ht="17.100000000000001" hidden="1" customHeight="1">
      <c r="A45" s="68" t="s">
        <v>354</v>
      </c>
      <c r="B45" s="108" t="s">
        <v>324</v>
      </c>
      <c r="C45" s="133"/>
      <c r="D45" s="133"/>
      <c r="E45" s="133"/>
      <c r="F45" s="133"/>
      <c r="G45" s="133"/>
      <c r="H45" s="134"/>
      <c r="I45" s="66"/>
      <c r="J45" s="66"/>
    </row>
    <row r="46" spans="1:10" ht="17.100000000000001" hidden="1" customHeight="1">
      <c r="A46" s="68" t="s">
        <v>355</v>
      </c>
      <c r="B46" s="108" t="s">
        <v>323</v>
      </c>
      <c r="C46" s="133"/>
      <c r="D46" s="133"/>
      <c r="E46" s="133"/>
      <c r="F46" s="133"/>
      <c r="G46" s="133"/>
      <c r="H46" s="134"/>
      <c r="I46" s="66"/>
      <c r="J46" s="66"/>
    </row>
    <row r="47" spans="1:10" ht="17.100000000000001" hidden="1" customHeight="1">
      <c r="A47" s="68" t="s">
        <v>356</v>
      </c>
      <c r="B47" s="108" t="s">
        <v>322</v>
      </c>
      <c r="C47" s="133"/>
      <c r="D47" s="133"/>
      <c r="E47" s="133"/>
      <c r="F47" s="133"/>
      <c r="G47" s="133"/>
      <c r="H47" s="134"/>
      <c r="I47" s="66"/>
      <c r="J47" s="66"/>
    </row>
    <row r="48" spans="1:10" ht="17.100000000000001" hidden="1" customHeight="1">
      <c r="A48" s="68" t="s">
        <v>357</v>
      </c>
      <c r="B48" s="108" t="s">
        <v>325</v>
      </c>
      <c r="C48" s="133"/>
      <c r="D48" s="133"/>
      <c r="E48" s="133"/>
      <c r="F48" s="133"/>
      <c r="G48" s="133"/>
      <c r="H48" s="134"/>
      <c r="I48" s="66"/>
      <c r="J48" s="66"/>
    </row>
    <row r="49" spans="1:10" ht="17.100000000000001" hidden="1" customHeight="1">
      <c r="A49" s="68" t="s">
        <v>358</v>
      </c>
      <c r="B49" s="111" t="s">
        <v>326</v>
      </c>
      <c r="C49" s="111"/>
      <c r="D49" s="111"/>
      <c r="E49" s="111"/>
      <c r="F49" s="111"/>
      <c r="G49" s="111"/>
      <c r="H49" s="111"/>
      <c r="I49" s="66"/>
      <c r="J49" s="66"/>
    </row>
    <row r="50" spans="1:10" ht="17.100000000000001" hidden="1" customHeight="1">
      <c r="A50" s="68" t="s">
        <v>359</v>
      </c>
      <c r="B50" s="111" t="s">
        <v>327</v>
      </c>
      <c r="C50" s="111"/>
      <c r="D50" s="111"/>
      <c r="E50" s="111"/>
      <c r="F50" s="111"/>
      <c r="G50" s="111"/>
      <c r="H50" s="111"/>
      <c r="I50" s="66"/>
      <c r="J50" s="66"/>
    </row>
    <row r="51" spans="1:10" ht="23.1" customHeight="1">
      <c r="A51" s="67"/>
      <c r="B51" s="113" t="s">
        <v>340</v>
      </c>
      <c r="C51" s="114"/>
      <c r="D51" s="114"/>
      <c r="E51" s="114"/>
      <c r="F51" s="114"/>
      <c r="G51" s="114"/>
      <c r="H51" s="115"/>
      <c r="I51" s="65">
        <f>SUM(I13+I23+I32+I42)</f>
        <v>23167300</v>
      </c>
      <c r="J51" s="65">
        <f>SUM(J13+J23+J32)</f>
        <v>23595900</v>
      </c>
    </row>
    <row r="52" spans="1:10" hidden="1">
      <c r="A52" s="82"/>
      <c r="B52" s="83"/>
      <c r="C52" s="83"/>
      <c r="D52" s="83"/>
      <c r="E52" s="83"/>
      <c r="F52" s="83"/>
      <c r="G52" s="83"/>
      <c r="H52" s="83"/>
      <c r="I52" s="82"/>
      <c r="J52" s="82"/>
    </row>
    <row r="54" spans="1:10" ht="15.75">
      <c r="E54" s="73"/>
      <c r="F54" s="84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12"/>
      <c r="F57" s="112"/>
      <c r="G57" s="112"/>
    </row>
  </sheetData>
  <mergeCells count="50"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B26:H26"/>
    <mergeCell ref="B24:H24"/>
    <mergeCell ref="B23:H23"/>
    <mergeCell ref="E57:G57"/>
    <mergeCell ref="B46:H46"/>
    <mergeCell ref="B47:H47"/>
    <mergeCell ref="B48:H48"/>
    <mergeCell ref="B49:H49"/>
    <mergeCell ref="B50:H50"/>
    <mergeCell ref="B51:H51"/>
    <mergeCell ref="B18:H18"/>
    <mergeCell ref="B45:H45"/>
    <mergeCell ref="B41:G41"/>
    <mergeCell ref="B42:H42"/>
    <mergeCell ref="B43:H43"/>
    <mergeCell ref="B31:G31"/>
    <mergeCell ref="B40:H40"/>
    <mergeCell ref="B32:H32"/>
    <mergeCell ref="B33:H33"/>
    <mergeCell ref="B34:H34"/>
    <mergeCell ref="B35:H35"/>
    <mergeCell ref="D4:J6"/>
    <mergeCell ref="E7:J7"/>
    <mergeCell ref="B44:H44"/>
    <mergeCell ref="B20:H20"/>
    <mergeCell ref="B21:H21"/>
    <mergeCell ref="B22:G22"/>
    <mergeCell ref="B25:H25"/>
    <mergeCell ref="B28:H28"/>
    <mergeCell ref="B29:H29"/>
    <mergeCell ref="B30:H30"/>
    <mergeCell ref="B13:H13"/>
    <mergeCell ref="B14:H14"/>
    <mergeCell ref="B15:H15"/>
    <mergeCell ref="B17:H17"/>
    <mergeCell ref="B19:H19"/>
    <mergeCell ref="B16:H16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214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35" t="s">
        <v>215</v>
      </c>
      <c r="B12" s="136"/>
      <c r="C12" s="136"/>
      <c r="D12" s="136"/>
      <c r="E12" s="136"/>
      <c r="F12" s="136"/>
      <c r="G12" s="136"/>
      <c r="H12" s="137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95" t="s">
        <v>25</v>
      </c>
      <c r="B8" s="95" t="s">
        <v>177</v>
      </c>
      <c r="C8" s="88" t="s">
        <v>33</v>
      </c>
      <c r="D8" s="89"/>
      <c r="E8" s="89"/>
      <c r="F8" s="89"/>
      <c r="G8" s="89"/>
      <c r="H8" s="90"/>
      <c r="I8" s="45"/>
    </row>
    <row r="9" spans="1:9" ht="67.5" customHeight="1">
      <c r="A9" s="138"/>
      <c r="B9" s="138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39" t="s">
        <v>178</v>
      </c>
      <c r="B11" s="140"/>
      <c r="C11" s="140"/>
      <c r="D11" s="140"/>
      <c r="E11" s="140"/>
      <c r="F11" s="140"/>
      <c r="G11" s="140"/>
      <c r="H11" s="141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39" t="s">
        <v>179</v>
      </c>
      <c r="B20" s="140"/>
      <c r="C20" s="140"/>
      <c r="D20" s="140"/>
      <c r="E20" s="140"/>
      <c r="F20" s="140"/>
      <c r="G20" s="140"/>
      <c r="H20" s="141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39" t="s">
        <v>180</v>
      </c>
      <c r="B24" s="140"/>
      <c r="C24" s="140"/>
      <c r="D24" s="140"/>
      <c r="E24" s="140"/>
      <c r="F24" s="140"/>
      <c r="G24" s="140"/>
      <c r="H24" s="141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39" t="s">
        <v>181</v>
      </c>
      <c r="B28" s="140"/>
      <c r="C28" s="140"/>
      <c r="D28" s="140"/>
      <c r="E28" s="140"/>
      <c r="F28" s="140"/>
      <c r="G28" s="140"/>
      <c r="H28" s="141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39" t="s">
        <v>182</v>
      </c>
      <c r="B32" s="140"/>
      <c r="C32" s="140"/>
      <c r="D32" s="140"/>
      <c r="E32" s="140"/>
      <c r="F32" s="140"/>
      <c r="G32" s="140"/>
      <c r="H32" s="141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39" t="s">
        <v>183</v>
      </c>
      <c r="B36" s="140"/>
      <c r="C36" s="140"/>
      <c r="D36" s="140"/>
      <c r="E36" s="140"/>
      <c r="F36" s="140"/>
      <c r="G36" s="140"/>
      <c r="H36" s="141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39" t="s">
        <v>184</v>
      </c>
      <c r="B41" s="140"/>
      <c r="C41" s="140"/>
      <c r="D41" s="140"/>
      <c r="E41" s="140"/>
      <c r="F41" s="140"/>
      <c r="G41" s="140"/>
      <c r="H41" s="141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39" t="s">
        <v>185</v>
      </c>
      <c r="B46" s="140"/>
      <c r="C46" s="140"/>
      <c r="D46" s="140"/>
      <c r="E46" s="140"/>
      <c r="F46" s="140"/>
      <c r="G46" s="140"/>
      <c r="H46" s="141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99" t="s">
        <v>300</v>
      </c>
      <c r="G3" s="99"/>
      <c r="H3" s="9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5" t="s">
        <v>20</v>
      </c>
      <c r="B8" s="93" t="s">
        <v>0</v>
      </c>
      <c r="C8" s="93" t="s">
        <v>1</v>
      </c>
      <c r="D8" s="93" t="s">
        <v>2</v>
      </c>
      <c r="E8" s="93" t="s">
        <v>3</v>
      </c>
      <c r="F8" s="88" t="s">
        <v>33</v>
      </c>
      <c r="G8" s="89"/>
      <c r="H8" s="90"/>
    </row>
    <row r="9" spans="1:8" s="32" customFormat="1" ht="12.75" customHeight="1">
      <c r="A9" s="96"/>
      <c r="B9" s="94"/>
      <c r="C9" s="94"/>
      <c r="D9" s="94"/>
      <c r="E9" s="94"/>
      <c r="F9" s="91" t="s">
        <v>23</v>
      </c>
      <c r="G9" s="97" t="s">
        <v>212</v>
      </c>
      <c r="H9" s="98"/>
    </row>
    <row r="10" spans="1:8" ht="59.25">
      <c r="A10" s="96"/>
      <c r="B10" s="94"/>
      <c r="C10" s="94"/>
      <c r="D10" s="94"/>
      <c r="E10" s="94"/>
      <c r="F10" s="9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1</cp:lastModifiedBy>
  <cp:lastPrinted>2025-11-18T09:24:52Z</cp:lastPrinted>
  <dcterms:created xsi:type="dcterms:W3CDTF">2001-03-20T09:20:47Z</dcterms:created>
  <dcterms:modified xsi:type="dcterms:W3CDTF">2026-02-17T06:23:35Z</dcterms:modified>
</cp:coreProperties>
</file>